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3915"/>
  </bookViews>
  <sheets>
    <sheet name="Part1" sheetId="4" r:id="rId1"/>
    <sheet name="Part2" sheetId="5" r:id="rId2"/>
    <sheet name="Part3" sheetId="6" r:id="rId3"/>
    <sheet name="Part4" sheetId="7" r:id="rId4"/>
    <sheet name="Part5" sheetId="8" r:id="rId5"/>
    <sheet name="Part6" sheetId="11" r:id="rId6"/>
    <sheet name="Part7" sheetId="9" r:id="rId7"/>
    <sheet name="Results" sheetId="10" r:id="rId8"/>
  </sheets>
  <calcPr calcId="125725"/>
</workbook>
</file>

<file path=xl/calcChain.xml><?xml version="1.0" encoding="utf-8"?>
<calcChain xmlns="http://schemas.openxmlformats.org/spreadsheetml/2006/main">
  <c r="Q5" i="11"/>
  <c r="Q6"/>
  <c r="Q7"/>
  <c r="Q8"/>
  <c r="Q9"/>
  <c r="Q10"/>
  <c r="Q11"/>
  <c r="Q12"/>
  <c r="Q13"/>
  <c r="Q14"/>
  <c r="Q15"/>
  <c r="Q16"/>
  <c r="Q17"/>
  <c r="Q18"/>
  <c r="Q19"/>
  <c r="Q20"/>
  <c r="Q21"/>
  <c r="Q22"/>
  <c r="P5"/>
  <c r="P6"/>
  <c r="P7"/>
  <c r="P8"/>
  <c r="P9"/>
  <c r="P10"/>
  <c r="P11"/>
  <c r="P12"/>
  <c r="P13"/>
  <c r="P14"/>
  <c r="P15"/>
  <c r="P16"/>
  <c r="P17"/>
  <c r="P18"/>
  <c r="P19"/>
  <c r="P20"/>
  <c r="P21"/>
  <c r="P22"/>
  <c r="O5"/>
  <c r="O6"/>
  <c r="O7"/>
  <c r="O8"/>
  <c r="O9"/>
  <c r="O10"/>
  <c r="O11"/>
  <c r="O12"/>
  <c r="O13"/>
  <c r="O14"/>
  <c r="O15"/>
  <c r="O16"/>
  <c r="O17"/>
  <c r="O18"/>
  <c r="O19"/>
  <c r="O20"/>
  <c r="O21"/>
  <c r="O22"/>
  <c r="N5"/>
  <c r="N6"/>
  <c r="N7"/>
  <c r="N8"/>
  <c r="N9"/>
  <c r="N10"/>
  <c r="N11"/>
  <c r="N12"/>
  <c r="N13"/>
  <c r="N14"/>
  <c r="N15"/>
  <c r="N16"/>
  <c r="N17"/>
  <c r="N18"/>
  <c r="N19"/>
  <c r="N20"/>
  <c r="N21"/>
  <c r="N22"/>
  <c r="N4"/>
  <c r="D9" i="7"/>
  <c r="P10" i="9"/>
  <c r="P8"/>
  <c r="P7"/>
  <c r="P6"/>
  <c r="P5"/>
  <c r="P4"/>
  <c r="Q4" i="11"/>
  <c r="P4"/>
  <c r="O4"/>
  <c r="D11" i="8"/>
  <c r="D10"/>
  <c r="D13" i="7"/>
  <c r="D12"/>
  <c r="D11"/>
  <c r="D10"/>
  <c r="D9" i="6"/>
  <c r="D12" i="4"/>
  <c r="B10" i="10"/>
  <c r="B9"/>
  <c r="B8"/>
  <c r="B7"/>
  <c r="D28" i="11"/>
  <c r="B6" i="10"/>
  <c r="B5"/>
  <c r="B4"/>
  <c r="D15" i="4" l="1"/>
  <c r="D9"/>
  <c r="C9" s="1"/>
  <c r="D13"/>
  <c r="C13" s="1"/>
  <c r="D14"/>
  <c r="D16"/>
  <c r="D10"/>
  <c r="D17"/>
  <c r="C17" s="1"/>
  <c r="D11"/>
  <c r="C11" s="1"/>
  <c r="D18"/>
  <c r="C18" s="1"/>
  <c r="B12" i="10"/>
  <c r="G24" i="11"/>
  <c r="N26"/>
  <c r="G26" s="1"/>
  <c r="N25"/>
  <c r="G25" s="1"/>
  <c r="N24"/>
  <c r="O10" i="9"/>
  <c r="O8"/>
  <c r="O7"/>
  <c r="O6"/>
  <c r="O5"/>
  <c r="O4"/>
  <c r="D13" s="1"/>
  <c r="C10" i="10" s="1"/>
  <c r="M5" i="11"/>
  <c r="M6"/>
  <c r="M7"/>
  <c r="M8"/>
  <c r="M9"/>
  <c r="M10"/>
  <c r="M11"/>
  <c r="M12"/>
  <c r="M13"/>
  <c r="M14"/>
  <c r="M15"/>
  <c r="M16"/>
  <c r="M17"/>
  <c r="M18"/>
  <c r="M19"/>
  <c r="M20"/>
  <c r="M21"/>
  <c r="M22"/>
  <c r="M4"/>
  <c r="W28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4"/>
  <c r="V28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4"/>
  <c r="U28" s="1"/>
  <c r="G18"/>
  <c r="G5"/>
  <c r="G6"/>
  <c r="G7"/>
  <c r="G8"/>
  <c r="G9"/>
  <c r="G10"/>
  <c r="G11"/>
  <c r="G12"/>
  <c r="G13"/>
  <c r="G14"/>
  <c r="G15"/>
  <c r="G16"/>
  <c r="G17"/>
  <c r="G19"/>
  <c r="G20"/>
  <c r="G21"/>
  <c r="G22"/>
  <c r="G4"/>
  <c r="T28" s="1"/>
  <c r="C11" i="8"/>
  <c r="C10"/>
  <c r="C11" i="7"/>
  <c r="C13"/>
  <c r="C12"/>
  <c r="C10"/>
  <c r="C9"/>
  <c r="C9" i="6"/>
  <c r="B12" s="1"/>
  <c r="C6" i="10" s="1"/>
  <c r="D23" i="4"/>
  <c r="C23" s="1"/>
  <c r="D22"/>
  <c r="C22" s="1"/>
  <c r="E25" i="5"/>
  <c r="B25" s="1"/>
  <c r="D28" s="1"/>
  <c r="C5" i="10" s="1"/>
  <c r="D21" i="4"/>
  <c r="C21" s="1"/>
  <c r="G29" s="1"/>
  <c r="C12"/>
  <c r="C14"/>
  <c r="C10"/>
  <c r="C15"/>
  <c r="C16"/>
  <c r="L24" i="5"/>
  <c r="X29" i="11" l="1"/>
  <c r="X28"/>
  <c r="B15" i="8"/>
  <c r="C8" i="10" s="1"/>
  <c r="D12" i="8"/>
  <c r="C12" s="1"/>
  <c r="B16" i="7"/>
  <c r="C7" i="10" s="1"/>
  <c r="G28" i="4"/>
  <c r="E29" s="1"/>
  <c r="C4" i="10" s="1"/>
  <c r="G25" i="4"/>
  <c r="D29" i="11" l="1"/>
  <c r="C9" i="10" s="1"/>
  <c r="C12" s="1"/>
  <c r="B13" s="1"/>
</calcChain>
</file>

<file path=xl/sharedStrings.xml><?xml version="1.0" encoding="utf-8"?>
<sst xmlns="http://schemas.openxmlformats.org/spreadsheetml/2006/main" count="186" uniqueCount="145">
  <si>
    <t>Names</t>
  </si>
  <si>
    <t>Bob</t>
  </si>
  <si>
    <t>Fred</t>
  </si>
  <si>
    <t>Jean</t>
  </si>
  <si>
    <t>Elisa</t>
  </si>
  <si>
    <t>Frank</t>
  </si>
  <si>
    <t>Betty</t>
  </si>
  <si>
    <t>Gina</t>
  </si>
  <si>
    <t>Juliette</t>
  </si>
  <si>
    <t>Francis</t>
  </si>
  <si>
    <t>Henrietta</t>
  </si>
  <si>
    <t>Allison</t>
  </si>
  <si>
    <t>Thomas</t>
  </si>
  <si>
    <t>George</t>
  </si>
  <si>
    <t>Loan Amount</t>
  </si>
  <si>
    <t>Interest Rate (APR)</t>
  </si>
  <si>
    <t>Payment Frequency</t>
  </si>
  <si>
    <t>Monthly</t>
  </si>
  <si>
    <t>Length of Loan (years)</t>
  </si>
  <si>
    <t>Payment Amount</t>
  </si>
  <si>
    <t>House Payment</t>
  </si>
  <si>
    <t>Bi-Weekly</t>
  </si>
  <si>
    <t>Name</t>
  </si>
  <si>
    <t>Age</t>
  </si>
  <si>
    <t>Gender</t>
  </si>
  <si>
    <t>Weight</t>
  </si>
  <si>
    <t>Hair Color</t>
  </si>
  <si>
    <t>Male</t>
  </si>
  <si>
    <t>Brown</t>
  </si>
  <si>
    <t>Sophia</t>
  </si>
  <si>
    <t>Female</t>
  </si>
  <si>
    <t>Blonde</t>
  </si>
  <si>
    <t>Erika</t>
  </si>
  <si>
    <t>Red</t>
  </si>
  <si>
    <t>Allie</t>
  </si>
  <si>
    <t>Tom</t>
  </si>
  <si>
    <t>Dan</t>
  </si>
  <si>
    <t>Jim</t>
  </si>
  <si>
    <t>Kyle</t>
  </si>
  <si>
    <t>Andrea</t>
  </si>
  <si>
    <t>Anne</t>
  </si>
  <si>
    <t>Marci</t>
  </si>
  <si>
    <t>Shirley</t>
  </si>
  <si>
    <t>Cindy</t>
  </si>
  <si>
    <t>Emma</t>
  </si>
  <si>
    <t>Molly</t>
  </si>
  <si>
    <t>Joey</t>
  </si>
  <si>
    <t>Will</t>
  </si>
  <si>
    <t>Ralph</t>
  </si>
  <si>
    <t>Dennis</t>
  </si>
  <si>
    <t>White</t>
  </si>
  <si>
    <t>Test Scores</t>
  </si>
  <si>
    <t>Above Average?</t>
  </si>
  <si>
    <t>In column B, determine whether, each individual score is higher than the calculated average.  Your output in column B should be Yes or No.</t>
  </si>
  <si>
    <t>Test Average</t>
  </si>
  <si>
    <t>The following spreadsheets shows all of the baby names that you and your spouse have chosen as possible names for your upcoming baby.</t>
  </si>
  <si>
    <t>More Names</t>
  </si>
  <si>
    <t>Gino</t>
  </si>
  <si>
    <t>Fran</t>
  </si>
  <si>
    <t>Artie</t>
  </si>
  <si>
    <t>Paul</t>
  </si>
  <si>
    <t>Ian</t>
  </si>
  <si>
    <t>Chad</t>
  </si>
  <si>
    <t>Justin</t>
  </si>
  <si>
    <t>Jason</t>
  </si>
  <si>
    <t>Amy</t>
  </si>
  <si>
    <t>Arthur</t>
  </si>
  <si>
    <t>Bo</t>
  </si>
  <si>
    <t>Bart</t>
  </si>
  <si>
    <t>Yolanda</t>
  </si>
  <si>
    <t>Tiffany</t>
  </si>
  <si>
    <t>Heidi</t>
  </si>
  <si>
    <t>Ulysses</t>
  </si>
  <si>
    <t>Ryan</t>
  </si>
  <si>
    <t>Chipper</t>
  </si>
  <si>
    <t>Brian</t>
  </si>
  <si>
    <t>Serafina</t>
  </si>
  <si>
    <t>Cinderella</t>
  </si>
  <si>
    <t>Olivia</t>
  </si>
  <si>
    <t>Quentin</t>
  </si>
  <si>
    <t>Walter</t>
  </si>
  <si>
    <t>Victor</t>
  </si>
  <si>
    <t>David</t>
  </si>
  <si>
    <t>In cell A25, calculate first how many names appear in the spreadsheet, using a formula, of course</t>
  </si>
  <si>
    <t>Highest Score</t>
  </si>
  <si>
    <t>Lowest Score</t>
  </si>
  <si>
    <t>In cell A20, calculate the average test score for the class.</t>
  </si>
  <si>
    <t>In cell A21, calculate the highest test score for the class.</t>
  </si>
  <si>
    <t>In cell A22, calculate the lowest test score for the class.</t>
  </si>
  <si>
    <t>*You must use formulas or no credit will be given</t>
  </si>
  <si>
    <t>Home Improvement Loan</t>
  </si>
  <si>
    <t>Investment Option # 1</t>
  </si>
  <si>
    <t>Contribution Amount</t>
  </si>
  <si>
    <t>Contribution Frequency</t>
  </si>
  <si>
    <t>Years to Contribute</t>
  </si>
  <si>
    <t>End Value of Investment</t>
  </si>
  <si>
    <t>Total Amount Contributed</t>
  </si>
  <si>
    <t>Investment Profit</t>
  </si>
  <si>
    <t>30 - 140</t>
  </si>
  <si>
    <t>Calculate the answer to these questions.</t>
  </si>
  <si>
    <t>Question #</t>
  </si>
  <si>
    <t>Question</t>
  </si>
  <si>
    <t>Answers</t>
  </si>
  <si>
    <t>Excel Function Test Results</t>
  </si>
  <si>
    <t>Points Possible</t>
  </si>
  <si>
    <t>Test Part</t>
  </si>
  <si>
    <t>Points Earned</t>
  </si>
  <si>
    <t>Totals</t>
  </si>
  <si>
    <t>Percent</t>
  </si>
  <si>
    <t>How many people are in this spreadsheet?</t>
  </si>
  <si>
    <t>What is the combined weight of these individuals?</t>
  </si>
  <si>
    <t>What is the age of the oldest person?</t>
  </si>
  <si>
    <t>Part 6 Points Possible</t>
  </si>
  <si>
    <t>Part 6 Points Earned</t>
  </si>
  <si>
    <t>Part 1 Points Possible</t>
  </si>
  <si>
    <t>Part 1 Points Earned</t>
  </si>
  <si>
    <t>Part 3 Points Possible</t>
  </si>
  <si>
    <t>Part 3 Points Earned</t>
  </si>
  <si>
    <t>Part 2 Points Possible</t>
  </si>
  <si>
    <t>Part 2 Points Earned</t>
  </si>
  <si>
    <t>Part 4 Points Possible</t>
  </si>
  <si>
    <t>Part 4 Points Earned</t>
  </si>
  <si>
    <t>Part 5 Points Possible</t>
  </si>
  <si>
    <t>Part 5 Points Earned</t>
  </si>
  <si>
    <t>Part 7 Points Possible</t>
  </si>
  <si>
    <t>Part 7 Points Earned</t>
  </si>
  <si>
    <t>Daily</t>
  </si>
  <si>
    <t>Interest on Payment # 7</t>
  </si>
  <si>
    <t>Interest on Payment # 255</t>
  </si>
  <si>
    <t>Principle on Payment # 19</t>
  </si>
  <si>
    <t>Principle on Payment # 287</t>
  </si>
  <si>
    <t>Under Age 27</t>
  </si>
  <si>
    <t>Blonde under 130 lbs</t>
  </si>
  <si>
    <t>Over Age 40, Under 180</t>
  </si>
  <si>
    <t>Female Redhead?</t>
  </si>
  <si>
    <t>Under 27</t>
  </si>
  <si>
    <t>Blonde130</t>
  </si>
  <si>
    <t>Female red</t>
  </si>
  <si>
    <t>How many seconds in a year?</t>
  </si>
  <si>
    <t>How many eggs in 22 dozen?</t>
  </si>
  <si>
    <t>If you get paid $7.85 per hr and you work 37 hours, how much is your paycheck without taxes taken out?</t>
  </si>
  <si>
    <t>You are painting a 7 walls, each is 10 feet wide and 8 feet high. One gallon of paint covers 50 square feet, how many gallons are needed?</t>
  </si>
  <si>
    <t>You inherit $1,000,000.  You spend $8150 every day.  After how many days will you run out of money?</t>
  </si>
  <si>
    <t>If you get paid $12.00 per hour and you work 70 hours and you get paid 1.5x your wage for hours worked over 40</t>
  </si>
  <si>
    <t>and you get 26% of your paycheck taken out for taxes, how much will your paycheck be?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</si>
</sst>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0" fillId="2" borderId="1" xfId="0" applyFill="1" applyBorder="1" applyAlignment="1" applyProtection="1">
      <alignment horizontal="left"/>
      <protection locked="0"/>
    </xf>
    <xf numFmtId="44" fontId="0" fillId="0" borderId="0" xfId="2" applyNumberFormat="1" applyFont="1" applyAlignment="1" applyProtection="1">
      <alignment horizontal="center"/>
      <protection hidden="1"/>
    </xf>
    <xf numFmtId="10" fontId="0" fillId="0" borderId="0" xfId="3" applyNumberFormat="1" applyFont="1" applyAlignment="1" applyProtection="1">
      <alignment horizontal="center"/>
      <protection hidden="1"/>
    </xf>
    <xf numFmtId="0" fontId="0" fillId="0" borderId="0" xfId="1" applyNumberFormat="1" applyFont="1" applyAlignment="1" applyProtection="1">
      <alignment horizontal="center"/>
      <protection hidden="1"/>
    </xf>
    <xf numFmtId="8" fontId="0" fillId="0" borderId="0" xfId="0" applyNumberFormat="1" applyProtection="1">
      <protection hidden="1"/>
    </xf>
    <xf numFmtId="8" fontId="0" fillId="2" borderId="1" xfId="2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4" fontId="0" fillId="0" borderId="0" xfId="2" applyFont="1" applyProtection="1">
      <protection hidden="1"/>
    </xf>
    <xf numFmtId="0" fontId="0" fillId="5" borderId="1" xfId="0" applyFill="1" applyBorder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164" fontId="0" fillId="5" borderId="1" xfId="0" applyNumberForma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hidden="1"/>
    </xf>
    <xf numFmtId="0" fontId="0" fillId="0" borderId="0" xfId="2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8" fontId="0" fillId="0" borderId="0" xfId="2" applyNumberFormat="1" applyFont="1" applyFill="1" applyBorder="1" applyProtection="1">
      <protection hidden="1"/>
    </xf>
    <xf numFmtId="44" fontId="0" fillId="0" borderId="0" xfId="2" applyFont="1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9" fontId="0" fillId="4" borderId="1" xfId="3" applyNumberFormat="1" applyFont="1" applyFill="1" applyBorder="1" applyAlignment="1" applyProtection="1">
      <alignment horizontal="center"/>
      <protection hidden="1"/>
    </xf>
    <xf numFmtId="2" fontId="0" fillId="2" borderId="1" xfId="2" applyNumberFormat="1" applyFont="1" applyFill="1" applyBorder="1" applyAlignment="1" applyProtection="1">
      <alignment horizontal="center"/>
      <protection locked="0"/>
    </xf>
    <xf numFmtId="165" fontId="0" fillId="2" borderId="1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topLeftCell="A7" workbookViewId="0">
      <selection activeCell="B37" sqref="B37"/>
    </sheetView>
  </sheetViews>
  <sheetFormatPr defaultRowHeight="15"/>
  <cols>
    <col min="1" max="1" width="15" style="1" customWidth="1"/>
    <col min="2" max="2" width="16" style="2" customWidth="1"/>
    <col min="3" max="3" width="3.7109375" style="2" customWidth="1"/>
    <col min="4" max="4" width="8" style="1" hidden="1" customWidth="1"/>
    <col min="5" max="6" width="9.140625" style="1"/>
    <col min="7" max="7" width="9.140625" style="1" hidden="1" customWidth="1"/>
    <col min="8" max="11" width="9.140625" style="1"/>
    <col min="12" max="12" width="9.140625" style="1" customWidth="1"/>
    <col min="13" max="16384" width="9.140625" style="1"/>
  </cols>
  <sheetData>
    <row r="3" spans="1:4">
      <c r="A3" s="1" t="s">
        <v>86</v>
      </c>
    </row>
    <row r="4" spans="1:4">
      <c r="A4" s="1" t="s">
        <v>87</v>
      </c>
    </row>
    <row r="5" spans="1:4">
      <c r="A5" s="1" t="s">
        <v>88</v>
      </c>
    </row>
    <row r="6" spans="1:4">
      <c r="A6" s="1" t="s">
        <v>53</v>
      </c>
    </row>
    <row r="8" spans="1:4">
      <c r="A8" s="3" t="s">
        <v>51</v>
      </c>
      <c r="B8" s="2" t="s">
        <v>52</v>
      </c>
    </row>
    <row r="9" spans="1:4">
      <c r="A9" s="2">
        <v>88</v>
      </c>
      <c r="B9" s="5"/>
      <c r="C9" s="4" t="str">
        <f>IF(B9=D9,"√", "X")</f>
        <v>X</v>
      </c>
      <c r="D9" s="1" t="str">
        <f>IF(A9&gt;$B$21,"Yes", "No")</f>
        <v>Yes</v>
      </c>
    </row>
    <row r="10" spans="1:4">
      <c r="A10" s="2">
        <v>57</v>
      </c>
      <c r="B10" s="5"/>
      <c r="C10" s="4" t="str">
        <f t="shared" ref="C10:C18" si="0">IF(B10=D10,"√", "X")</f>
        <v>X</v>
      </c>
      <c r="D10" s="1" t="str">
        <f t="shared" ref="D10:D18" si="1">IF(A10&gt;$B$21,"Yes", "No")</f>
        <v>Yes</v>
      </c>
    </row>
    <row r="11" spans="1:4">
      <c r="A11" s="2">
        <v>74</v>
      </c>
      <c r="B11" s="5"/>
      <c r="C11" s="4" t="str">
        <f t="shared" si="0"/>
        <v>X</v>
      </c>
      <c r="D11" s="1" t="str">
        <f t="shared" si="1"/>
        <v>Yes</v>
      </c>
    </row>
    <row r="12" spans="1:4">
      <c r="A12" s="2">
        <v>65</v>
      </c>
      <c r="B12" s="5"/>
      <c r="C12" s="4" t="str">
        <f t="shared" si="0"/>
        <v>X</v>
      </c>
      <c r="D12" s="1" t="str">
        <f t="shared" si="1"/>
        <v>Yes</v>
      </c>
    </row>
    <row r="13" spans="1:4">
      <c r="A13" s="2">
        <v>94</v>
      </c>
      <c r="B13" s="5"/>
      <c r="C13" s="4" t="str">
        <f t="shared" si="0"/>
        <v>X</v>
      </c>
      <c r="D13" s="1" t="str">
        <f t="shared" si="1"/>
        <v>Yes</v>
      </c>
    </row>
    <row r="14" spans="1:4">
      <c r="A14" s="2">
        <v>91</v>
      </c>
      <c r="B14" s="5"/>
      <c r="C14" s="4" t="str">
        <f t="shared" si="0"/>
        <v>X</v>
      </c>
      <c r="D14" s="1" t="str">
        <f t="shared" si="1"/>
        <v>Yes</v>
      </c>
    </row>
    <row r="15" spans="1:4">
      <c r="A15" s="2">
        <v>51</v>
      </c>
      <c r="B15" s="5"/>
      <c r="C15" s="4" t="str">
        <f t="shared" si="0"/>
        <v>X</v>
      </c>
      <c r="D15" s="1" t="str">
        <f t="shared" si="1"/>
        <v>Yes</v>
      </c>
    </row>
    <row r="16" spans="1:4">
      <c r="A16" s="2">
        <v>28</v>
      </c>
      <c r="B16" s="5"/>
      <c r="C16" s="4" t="str">
        <f t="shared" si="0"/>
        <v>X</v>
      </c>
      <c r="D16" s="1" t="str">
        <f t="shared" si="1"/>
        <v>Yes</v>
      </c>
    </row>
    <row r="17" spans="1:7">
      <c r="A17" s="2">
        <v>69</v>
      </c>
      <c r="B17" s="5"/>
      <c r="C17" s="4" t="str">
        <f t="shared" si="0"/>
        <v>X</v>
      </c>
      <c r="D17" s="1" t="str">
        <f t="shared" si="1"/>
        <v>Yes</v>
      </c>
    </row>
    <row r="18" spans="1:7">
      <c r="A18" s="2">
        <v>77</v>
      </c>
      <c r="B18" s="5"/>
      <c r="C18" s="4" t="str">
        <f t="shared" si="0"/>
        <v>X</v>
      </c>
      <c r="D18" s="1" t="str">
        <f t="shared" si="1"/>
        <v>Yes</v>
      </c>
    </row>
    <row r="19" spans="1:7">
      <c r="A19" s="2"/>
      <c r="B19" s="6"/>
    </row>
    <row r="20" spans="1:7">
      <c r="A20" s="2"/>
      <c r="B20" s="6"/>
    </row>
    <row r="21" spans="1:7">
      <c r="A21" s="1" t="s">
        <v>54</v>
      </c>
      <c r="B21" s="5"/>
      <c r="C21" s="4" t="str">
        <f>IF(B21=D21, "√", "X")</f>
        <v>X</v>
      </c>
      <c r="D21" s="1">
        <f>AVERAGE(A9:A18)</f>
        <v>69.400000000000006</v>
      </c>
    </row>
    <row r="22" spans="1:7">
      <c r="A22" s="1" t="s">
        <v>84</v>
      </c>
      <c r="B22" s="5"/>
      <c r="C22" s="4" t="str">
        <f t="shared" ref="C22:C23" si="2">IF(B22=D22, "√", "X")</f>
        <v>X</v>
      </c>
      <c r="D22" s="1">
        <f>MAX(A9:A18)</f>
        <v>94</v>
      </c>
    </row>
    <row r="23" spans="1:7">
      <c r="A23" s="1" t="s">
        <v>85</v>
      </c>
      <c r="B23" s="5"/>
      <c r="C23" s="4" t="str">
        <f t="shared" si="2"/>
        <v>X</v>
      </c>
      <c r="D23" s="1">
        <f>MIN(A9:A18)</f>
        <v>28</v>
      </c>
    </row>
    <row r="25" spans="1:7">
      <c r="A25" s="1" t="s">
        <v>89</v>
      </c>
      <c r="G25" s="1">
        <f>COUNTIF(C9:C18,"√")</f>
        <v>0</v>
      </c>
    </row>
    <row r="28" spans="1:7">
      <c r="A28" s="1" t="s">
        <v>114</v>
      </c>
      <c r="B28" s="1"/>
      <c r="C28" s="1"/>
      <c r="D28" s="20"/>
      <c r="E28" s="21">
        <v>14</v>
      </c>
      <c r="G28" s="1">
        <f>COUNTIF(C9:C18,"√")*0.5</f>
        <v>0</v>
      </c>
    </row>
    <row r="29" spans="1:7">
      <c r="A29" s="1" t="s">
        <v>115</v>
      </c>
      <c r="B29" s="1"/>
      <c r="C29" s="1"/>
      <c r="D29" s="20"/>
      <c r="E29" s="22">
        <f>G28+G29</f>
        <v>0</v>
      </c>
      <c r="G29" s="1">
        <f>COUNTIF(C21:C23,"√")*3</f>
        <v>0</v>
      </c>
    </row>
  </sheetData>
  <sheetProtection password="D01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G15" sqref="G15"/>
    </sheetView>
  </sheetViews>
  <sheetFormatPr defaultRowHeight="15"/>
  <cols>
    <col min="1" max="1" width="12.42578125" style="7" customWidth="1"/>
    <col min="2" max="3" width="12.42578125" style="1" bestFit="1" customWidth="1"/>
    <col min="4" max="4" width="9.140625" style="1"/>
    <col min="5" max="5" width="9.140625" style="1" hidden="1" customWidth="1"/>
    <col min="6" max="11" width="9.140625" style="1"/>
    <col min="12" max="12" width="0" style="1" hidden="1" customWidth="1"/>
    <col min="13" max="16384" width="9.140625" style="1"/>
  </cols>
  <sheetData>
    <row r="2" spans="1:3">
      <c r="A2" s="7" t="s">
        <v>55</v>
      </c>
    </row>
    <row r="3" spans="1:3">
      <c r="A3" s="7" t="s">
        <v>83</v>
      </c>
    </row>
    <row r="5" spans="1:3">
      <c r="A5" s="8" t="s">
        <v>0</v>
      </c>
      <c r="B5" s="9" t="s">
        <v>56</v>
      </c>
      <c r="C5" s="9" t="s">
        <v>56</v>
      </c>
    </row>
    <row r="6" spans="1:3">
      <c r="A6" s="2" t="s">
        <v>1</v>
      </c>
      <c r="B6" s="2" t="s">
        <v>7</v>
      </c>
      <c r="C6" s="2" t="s">
        <v>69</v>
      </c>
    </row>
    <row r="7" spans="1:3">
      <c r="A7" s="2" t="s">
        <v>2</v>
      </c>
      <c r="B7" s="2" t="s">
        <v>57</v>
      </c>
      <c r="C7" s="2" t="s">
        <v>70</v>
      </c>
    </row>
    <row r="8" spans="1:3">
      <c r="A8" s="2"/>
      <c r="B8" s="2" t="s">
        <v>58</v>
      </c>
      <c r="C8" s="2" t="s">
        <v>71</v>
      </c>
    </row>
    <row r="9" spans="1:3">
      <c r="A9" s="2" t="s">
        <v>3</v>
      </c>
      <c r="B9" s="2"/>
      <c r="C9" s="2"/>
    </row>
    <row r="10" spans="1:3">
      <c r="A10" s="2" t="s">
        <v>4</v>
      </c>
      <c r="B10" s="2" t="s">
        <v>59</v>
      </c>
      <c r="C10" s="2" t="s">
        <v>72</v>
      </c>
    </row>
    <row r="11" spans="1:3">
      <c r="A11" s="2" t="s">
        <v>5</v>
      </c>
      <c r="B11" s="2" t="s">
        <v>60</v>
      </c>
      <c r="C11" s="2" t="s">
        <v>73</v>
      </c>
    </row>
    <row r="12" spans="1:3">
      <c r="A12" s="2"/>
      <c r="B12" s="2" t="s">
        <v>61</v>
      </c>
      <c r="C12" s="2" t="s">
        <v>74</v>
      </c>
    </row>
    <row r="13" spans="1:3">
      <c r="A13" s="2" t="s">
        <v>6</v>
      </c>
      <c r="B13" s="2"/>
      <c r="C13" s="2"/>
    </row>
    <row r="14" spans="1:3">
      <c r="A14" s="2" t="s">
        <v>7</v>
      </c>
      <c r="B14" s="2" t="s">
        <v>62</v>
      </c>
      <c r="C14" s="2" t="s">
        <v>75</v>
      </c>
    </row>
    <row r="15" spans="1:3">
      <c r="A15" s="2" t="s">
        <v>8</v>
      </c>
      <c r="B15" s="2"/>
      <c r="C15" s="2" t="s">
        <v>76</v>
      </c>
    </row>
    <row r="16" spans="1:3">
      <c r="A16" s="2"/>
      <c r="B16" s="2" t="s">
        <v>63</v>
      </c>
      <c r="C16" s="2"/>
    </row>
    <row r="17" spans="1:12">
      <c r="A17" s="2" t="s">
        <v>9</v>
      </c>
      <c r="B17" s="2" t="s">
        <v>64</v>
      </c>
      <c r="C17" s="2" t="s">
        <v>77</v>
      </c>
    </row>
    <row r="18" spans="1:12">
      <c r="A18" s="2" t="s">
        <v>10</v>
      </c>
      <c r="B18" s="2"/>
      <c r="C18" s="2" t="s">
        <v>78</v>
      </c>
    </row>
    <row r="19" spans="1:12">
      <c r="A19" s="2"/>
      <c r="B19" s="2" t="s">
        <v>65</v>
      </c>
      <c r="C19" s="2" t="s">
        <v>79</v>
      </c>
    </row>
    <row r="20" spans="1:12">
      <c r="A20" s="2" t="s">
        <v>11</v>
      </c>
      <c r="B20" s="2" t="s">
        <v>66</v>
      </c>
      <c r="C20" s="2"/>
    </row>
    <row r="21" spans="1:12">
      <c r="A21" s="2" t="s">
        <v>12</v>
      </c>
      <c r="B21" s="2"/>
      <c r="C21" s="2" t="s">
        <v>80</v>
      </c>
    </row>
    <row r="22" spans="1:12">
      <c r="A22" s="2"/>
      <c r="B22" s="2" t="s">
        <v>67</v>
      </c>
      <c r="C22" s="2" t="s">
        <v>81</v>
      </c>
    </row>
    <row r="23" spans="1:12">
      <c r="A23" s="2" t="s">
        <v>13</v>
      </c>
      <c r="B23" s="2" t="s">
        <v>68</v>
      </c>
      <c r="C23" s="2" t="s">
        <v>82</v>
      </c>
    </row>
    <row r="24" spans="1:12">
      <c r="L24" s="1">
        <f>COUNTA(A6:A23)</f>
        <v>13</v>
      </c>
    </row>
    <row r="25" spans="1:12">
      <c r="A25" s="10"/>
      <c r="B25" s="4" t="str">
        <f>IF(A25=E25, "√", "X")</f>
        <v>X</v>
      </c>
      <c r="E25" s="1">
        <f>COUNTA(A6:C23)</f>
        <v>40</v>
      </c>
    </row>
    <row r="27" spans="1:12">
      <c r="A27" s="1" t="s">
        <v>118</v>
      </c>
      <c r="D27" s="21">
        <v>6</v>
      </c>
    </row>
    <row r="28" spans="1:12">
      <c r="A28" s="1" t="s">
        <v>119</v>
      </c>
      <c r="D28" s="21">
        <f>COUNTIF(B25,"√")*6</f>
        <v>0</v>
      </c>
    </row>
  </sheetData>
  <sheetProtection password="D01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F20" sqref="F20"/>
    </sheetView>
  </sheetViews>
  <sheetFormatPr defaultRowHeight="15"/>
  <cols>
    <col min="1" max="1" width="20.28515625" style="1" customWidth="1"/>
    <col min="2" max="2" width="15" style="11" customWidth="1"/>
    <col min="3" max="3" width="5.7109375" style="1" customWidth="1"/>
    <col min="4" max="4" width="9.140625" style="1" hidden="1" customWidth="1"/>
    <col min="5" max="12" width="9.140625" style="1"/>
    <col min="13" max="13" width="9.140625" style="1" customWidth="1"/>
    <col min="14" max="16384" width="9.140625" style="1"/>
  </cols>
  <sheetData>
    <row r="2" spans="1:13">
      <c r="A2" s="1" t="s">
        <v>90</v>
      </c>
    </row>
    <row r="4" spans="1:13">
      <c r="A4" s="1" t="s">
        <v>14</v>
      </c>
      <c r="B4" s="11">
        <v>6500</v>
      </c>
    </row>
    <row r="5" spans="1:13">
      <c r="A5" s="1" t="s">
        <v>15</v>
      </c>
      <c r="B5" s="12">
        <v>6.7000000000000004E-2</v>
      </c>
    </row>
    <row r="6" spans="1:13">
      <c r="A6" s="1" t="s">
        <v>16</v>
      </c>
      <c r="B6" s="11" t="s">
        <v>126</v>
      </c>
    </row>
    <row r="7" spans="1:13">
      <c r="A7" s="1" t="s">
        <v>18</v>
      </c>
      <c r="B7" s="26">
        <v>12</v>
      </c>
    </row>
    <row r="8" spans="1:13">
      <c r="M8" s="14"/>
    </row>
    <row r="9" spans="1:13">
      <c r="A9" s="1" t="s">
        <v>19</v>
      </c>
      <c r="B9" s="15"/>
      <c r="C9" s="4" t="str">
        <f>IF(B9=D9, "√", "X")</f>
        <v>X</v>
      </c>
      <c r="D9" s="14">
        <f>PMT(B5/365,365*12,B4)</f>
        <v>-2.1598155896904898</v>
      </c>
    </row>
    <row r="11" spans="1:13">
      <c r="A11" s="1" t="s">
        <v>116</v>
      </c>
      <c r="B11" s="21">
        <v>10</v>
      </c>
      <c r="D11" s="20"/>
    </row>
    <row r="12" spans="1:13">
      <c r="A12" s="1" t="s">
        <v>117</v>
      </c>
      <c r="B12" s="21">
        <f>COUNTIF(C9,"√")*10</f>
        <v>0</v>
      </c>
      <c r="D12" s="20"/>
    </row>
  </sheetData>
  <sheetProtection password="D01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"/>
  <sheetViews>
    <sheetView topLeftCell="A4" workbookViewId="0">
      <selection activeCell="D4" sqref="D1:D1048576"/>
    </sheetView>
  </sheetViews>
  <sheetFormatPr defaultRowHeight="15"/>
  <cols>
    <col min="1" max="1" width="25.7109375" style="1" customWidth="1"/>
    <col min="2" max="2" width="18.7109375" style="1" customWidth="1"/>
    <col min="3" max="3" width="6.28515625" style="1" customWidth="1"/>
    <col min="4" max="4" width="10.5703125" style="1" hidden="1" customWidth="1"/>
    <col min="5" max="12" width="9.140625" style="1"/>
    <col min="13" max="13" width="9.140625" style="1" customWidth="1"/>
    <col min="14" max="16384" width="9.140625" style="1"/>
  </cols>
  <sheetData>
    <row r="2" spans="1:13">
      <c r="A2" s="1" t="s">
        <v>20</v>
      </c>
      <c r="B2" s="11"/>
    </row>
    <row r="3" spans="1:13">
      <c r="B3" s="11"/>
    </row>
    <row r="4" spans="1:13">
      <c r="A4" s="1" t="s">
        <v>14</v>
      </c>
      <c r="B4" s="11">
        <v>174500</v>
      </c>
    </row>
    <row r="5" spans="1:13">
      <c r="A5" s="1" t="s">
        <v>15</v>
      </c>
      <c r="B5" s="12">
        <v>4.4499999999999998E-2</v>
      </c>
    </row>
    <row r="6" spans="1:13">
      <c r="A6" s="1" t="s">
        <v>16</v>
      </c>
      <c r="B6" s="11" t="s">
        <v>17</v>
      </c>
    </row>
    <row r="7" spans="1:13">
      <c r="A7" s="1" t="s">
        <v>18</v>
      </c>
      <c r="B7" s="13">
        <v>25</v>
      </c>
    </row>
    <row r="8" spans="1:13">
      <c r="B8" s="11"/>
      <c r="M8" s="14"/>
    </row>
    <row r="9" spans="1:13">
      <c r="A9" s="1" t="s">
        <v>19</v>
      </c>
      <c r="B9" s="15"/>
      <c r="C9" s="4" t="str">
        <f>IF(B9=D9, "√", "X")</f>
        <v>X</v>
      </c>
      <c r="D9" s="14">
        <f>PMT(B5/12,12*25,B4)</f>
        <v>-964.98199346389401</v>
      </c>
    </row>
    <row r="10" spans="1:13">
      <c r="A10" s="1" t="s">
        <v>127</v>
      </c>
      <c r="B10" s="16"/>
      <c r="C10" s="4" t="str">
        <f t="shared" ref="C10:C13" si="0">IF(B10=D10, "√", "X")</f>
        <v>X</v>
      </c>
      <c r="D10" s="14">
        <f>IPMT($B$5/12,7,12*25,$B$4)</f>
        <v>-639.96548932744588</v>
      </c>
      <c r="E10" s="14"/>
      <c r="F10" s="14"/>
    </row>
    <row r="11" spans="1:13">
      <c r="A11" s="1" t="s">
        <v>128</v>
      </c>
      <c r="B11" s="16"/>
      <c r="C11" s="4" t="str">
        <f t="shared" si="0"/>
        <v>X</v>
      </c>
      <c r="D11" s="14">
        <f>IPMT($B$5/12,255,12*25,$B$4)</f>
        <v>-151.07864829908797</v>
      </c>
    </row>
    <row r="12" spans="1:13">
      <c r="A12" s="1" t="s">
        <v>129</v>
      </c>
      <c r="B12" s="16"/>
      <c r="C12" s="4" t="str">
        <f t="shared" si="0"/>
        <v>X</v>
      </c>
      <c r="D12" s="14">
        <f>PPMT($B$5/12,19,12*25,$B$4)</f>
        <v>-339.77840529615071</v>
      </c>
    </row>
    <row r="13" spans="1:13">
      <c r="A13" s="1" t="s">
        <v>130</v>
      </c>
      <c r="B13" s="16"/>
      <c r="C13" s="4" t="str">
        <f t="shared" si="0"/>
        <v>X</v>
      </c>
      <c r="D13" s="14">
        <f>PPMT($B$5/12,287,12*25,$B$4)</f>
        <v>-916.24958448596783</v>
      </c>
    </row>
    <row r="15" spans="1:13">
      <c r="A15" s="1" t="s">
        <v>120</v>
      </c>
      <c r="B15" s="20">
        <v>15</v>
      </c>
      <c r="D15" s="20"/>
    </row>
    <row r="16" spans="1:13">
      <c r="A16" s="1" t="s">
        <v>121</v>
      </c>
      <c r="B16" s="20">
        <f>COUNTIF(C9:C13,"√")*3</f>
        <v>0</v>
      </c>
      <c r="D16" s="20"/>
    </row>
  </sheetData>
  <sheetProtection password="D01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5"/>
  <sheetViews>
    <sheetView topLeftCell="A4" workbookViewId="0">
      <selection activeCell="B12" sqref="B12"/>
    </sheetView>
  </sheetViews>
  <sheetFormatPr defaultRowHeight="15"/>
  <cols>
    <col min="1" max="1" width="26.7109375" style="1" customWidth="1"/>
    <col min="2" max="2" width="14.42578125" style="1" customWidth="1"/>
    <col min="3" max="3" width="5.5703125" style="1" customWidth="1"/>
    <col min="4" max="4" width="12.5703125" style="1" hidden="1" customWidth="1"/>
    <col min="5" max="12" width="9.140625" style="1"/>
    <col min="13" max="13" width="9.140625" style="1" customWidth="1"/>
    <col min="14" max="16384" width="9.140625" style="1"/>
  </cols>
  <sheetData>
    <row r="3" spans="1:13">
      <c r="A3" s="1" t="s">
        <v>91</v>
      </c>
      <c r="B3" s="11"/>
    </row>
    <row r="4" spans="1:13">
      <c r="B4" s="11"/>
    </row>
    <row r="5" spans="1:13">
      <c r="A5" s="1" t="s">
        <v>92</v>
      </c>
      <c r="B5" s="11">
        <v>145</v>
      </c>
    </row>
    <row r="6" spans="1:13">
      <c r="A6" s="1" t="s">
        <v>15</v>
      </c>
      <c r="B6" s="12">
        <v>7.7499999999999999E-2</v>
      </c>
    </row>
    <row r="7" spans="1:13">
      <c r="A7" s="1" t="s">
        <v>93</v>
      </c>
      <c r="B7" s="11" t="s">
        <v>21</v>
      </c>
    </row>
    <row r="8" spans="1:13">
      <c r="A8" s="1" t="s">
        <v>94</v>
      </c>
      <c r="B8" s="13">
        <v>36</v>
      </c>
    </row>
    <row r="9" spans="1:13">
      <c r="B9" s="11"/>
      <c r="M9" s="14"/>
    </row>
    <row r="10" spans="1:13">
      <c r="A10" s="1" t="s">
        <v>95</v>
      </c>
      <c r="B10" s="15"/>
      <c r="C10" s="4" t="str">
        <f>IF(B10=D10, "√", "X")</f>
        <v>X</v>
      </c>
      <c r="D10" s="14">
        <f>FV(B6/26,26*36,B5)</f>
        <v>-740067.76971740776</v>
      </c>
      <c r="M10" s="14"/>
    </row>
    <row r="11" spans="1:13">
      <c r="A11" s="1" t="s">
        <v>96</v>
      </c>
      <c r="B11" s="15"/>
      <c r="C11" s="4" t="str">
        <f t="shared" ref="C11:C12" si="0">IF(B11=D11, "√", "X")</f>
        <v>X</v>
      </c>
      <c r="D11" s="14">
        <f>26*36*B5</f>
        <v>135720</v>
      </c>
      <c r="M11" s="14"/>
    </row>
    <row r="12" spans="1:13">
      <c r="A12" s="1" t="s">
        <v>97</v>
      </c>
      <c r="B12" s="15"/>
      <c r="C12" s="4" t="str">
        <f t="shared" si="0"/>
        <v>X</v>
      </c>
      <c r="D12" s="14">
        <f>D10+D11</f>
        <v>-604347.76971740776</v>
      </c>
    </row>
    <row r="14" spans="1:13">
      <c r="A14" s="1" t="s">
        <v>122</v>
      </c>
      <c r="B14" s="21">
        <v>12</v>
      </c>
      <c r="D14" s="20"/>
    </row>
    <row r="15" spans="1:13">
      <c r="A15" s="1" t="s">
        <v>123</v>
      </c>
      <c r="B15" s="21">
        <f>COUNTIF(C10:C12,"√")*4</f>
        <v>0</v>
      </c>
      <c r="D15" s="20"/>
    </row>
  </sheetData>
  <sheetProtection password="D01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X29"/>
  <sheetViews>
    <sheetView workbookViewId="0">
      <selection activeCell="D38" sqref="D38"/>
    </sheetView>
  </sheetViews>
  <sheetFormatPr defaultRowHeight="15"/>
  <cols>
    <col min="1" max="4" width="9.140625" style="1"/>
    <col min="5" max="5" width="10.28515625" style="1" customWidth="1"/>
    <col min="6" max="6" width="13.5703125" style="1" customWidth="1"/>
    <col min="7" max="7" width="4.7109375" style="2" customWidth="1"/>
    <col min="8" max="8" width="23.5703125" style="1" bestFit="1" customWidth="1"/>
    <col min="9" max="9" width="5" style="2" customWidth="1"/>
    <col min="10" max="10" width="27.7109375" style="1" bestFit="1" customWidth="1"/>
    <col min="11" max="11" width="5" style="2" customWidth="1"/>
    <col min="12" max="12" width="19.140625" style="1" bestFit="1" customWidth="1"/>
    <col min="13" max="13" width="4.140625" style="2" customWidth="1"/>
    <col min="14" max="14" width="9.140625" style="1" hidden="1" customWidth="1"/>
    <col min="15" max="15" width="10.28515625" style="1" hidden="1" customWidth="1"/>
    <col min="16" max="17" width="9.140625" style="1" hidden="1" customWidth="1"/>
    <col min="18" max="18" width="9.140625" style="1" customWidth="1"/>
    <col min="19" max="19" width="9.140625" style="1"/>
    <col min="20" max="24" width="0" style="1" hidden="1" customWidth="1"/>
    <col min="25" max="16384" width="9.140625" style="1"/>
  </cols>
  <sheetData>
    <row r="3" spans="1:17">
      <c r="A3" s="9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131</v>
      </c>
      <c r="G3" s="3"/>
      <c r="H3" s="3" t="s">
        <v>132</v>
      </c>
      <c r="I3" s="3"/>
      <c r="J3" s="3" t="s">
        <v>133</v>
      </c>
      <c r="K3" s="3"/>
      <c r="L3" s="3" t="s">
        <v>134</v>
      </c>
      <c r="M3" s="3"/>
      <c r="N3" s="1" t="s">
        <v>135</v>
      </c>
      <c r="O3" s="1" t="s">
        <v>136</v>
      </c>
      <c r="P3" s="1" t="s">
        <v>98</v>
      </c>
      <c r="Q3" s="1" t="s">
        <v>137</v>
      </c>
    </row>
    <row r="4" spans="1:17">
      <c r="A4" s="1" t="s">
        <v>1</v>
      </c>
      <c r="B4" s="2">
        <v>43</v>
      </c>
      <c r="C4" s="2" t="s">
        <v>27</v>
      </c>
      <c r="D4" s="2">
        <v>185</v>
      </c>
      <c r="E4" s="2" t="s">
        <v>28</v>
      </c>
      <c r="F4" s="23"/>
      <c r="G4" s="4" t="str">
        <f>IF(F4=N4,"√","X")</f>
        <v>X</v>
      </c>
      <c r="H4" s="24"/>
      <c r="I4" s="4" t="str">
        <f>IF(H4=O4,"√","X")</f>
        <v>X</v>
      </c>
      <c r="J4" s="24"/>
      <c r="K4" s="4" t="str">
        <f>IF(J4=P4,"√","X")</f>
        <v>X</v>
      </c>
      <c r="L4" s="24"/>
      <c r="M4" s="4" t="str">
        <f>IF(L4=Q4,"√","X")</f>
        <v>X</v>
      </c>
      <c r="N4" s="1" t="str">
        <f>IF(B4&lt;27,"Yes","No")</f>
        <v>No</v>
      </c>
      <c r="O4" s="1" t="str">
        <f>IF(E4="Blonde",IF(D4&lt;130,"Yes","No"),"No")</f>
        <v>No</v>
      </c>
      <c r="P4" s="1" t="str">
        <f>IF(B4&gt;40,IF(D4&lt;180,"Yes","No"),"No")</f>
        <v>No</v>
      </c>
      <c r="Q4" s="1" t="str">
        <f>IF(E4="Red",IF(C4="Female","Yes", "No"),"No")</f>
        <v>No</v>
      </c>
    </row>
    <row r="5" spans="1:17">
      <c r="A5" s="1" t="s">
        <v>29</v>
      </c>
      <c r="B5" s="2">
        <v>31</v>
      </c>
      <c r="C5" s="2" t="s">
        <v>30</v>
      </c>
      <c r="D5" s="2">
        <v>130</v>
      </c>
      <c r="E5" s="2" t="s">
        <v>31</v>
      </c>
      <c r="F5" s="23"/>
      <c r="G5" s="4" t="str">
        <f t="shared" ref="G5:G22" si="0">IF(F5=N5,"√","X")</f>
        <v>X</v>
      </c>
      <c r="H5" s="24"/>
      <c r="I5" s="4" t="str">
        <f t="shared" ref="I5:I22" si="1">IF(H5=O5,"√","X")</f>
        <v>X</v>
      </c>
      <c r="J5" s="24"/>
      <c r="K5" s="4" t="str">
        <f t="shared" ref="K5:K22" si="2">IF(J5=P5,"√","X")</f>
        <v>X</v>
      </c>
      <c r="L5" s="24"/>
      <c r="M5" s="4" t="str">
        <f t="shared" ref="M5:M22" si="3">IF(L5=Q5,"√","X")</f>
        <v>X</v>
      </c>
      <c r="N5" s="1" t="str">
        <f t="shared" ref="N5:N22" si="4">IF(B5&lt;27,"Yes","No")</f>
        <v>No</v>
      </c>
      <c r="O5" s="1" t="str">
        <f t="shared" ref="O5:O22" si="5">IF(E5="Blonde",IF(D5&lt;130,"Yes","No"),"No")</f>
        <v>No</v>
      </c>
      <c r="P5" s="1" t="str">
        <f t="shared" ref="P5:P22" si="6">IF(B5&gt;40,IF(D5&lt;180,"Yes","No"),"No")</f>
        <v>No</v>
      </c>
      <c r="Q5" s="1" t="str">
        <f t="shared" ref="Q5:Q22" si="7">IF(E5="Red",IF(C5="Female","Yes", "No"),"No")</f>
        <v>No</v>
      </c>
    </row>
    <row r="6" spans="1:17">
      <c r="A6" s="1" t="s">
        <v>32</v>
      </c>
      <c r="B6" s="2">
        <v>82</v>
      </c>
      <c r="C6" s="2" t="s">
        <v>30</v>
      </c>
      <c r="D6" s="2">
        <v>109</v>
      </c>
      <c r="E6" s="2" t="s">
        <v>33</v>
      </c>
      <c r="F6" s="23"/>
      <c r="G6" s="4" t="str">
        <f t="shared" si="0"/>
        <v>X</v>
      </c>
      <c r="H6" s="24"/>
      <c r="I6" s="4" t="str">
        <f t="shared" si="1"/>
        <v>X</v>
      </c>
      <c r="J6" s="24"/>
      <c r="K6" s="4" t="str">
        <f t="shared" si="2"/>
        <v>X</v>
      </c>
      <c r="L6" s="24"/>
      <c r="M6" s="4" t="str">
        <f t="shared" si="3"/>
        <v>X</v>
      </c>
      <c r="N6" s="1" t="str">
        <f t="shared" si="4"/>
        <v>No</v>
      </c>
      <c r="O6" s="1" t="str">
        <f t="shared" si="5"/>
        <v>No</v>
      </c>
      <c r="P6" s="1" t="str">
        <f t="shared" si="6"/>
        <v>Yes</v>
      </c>
      <c r="Q6" s="1" t="str">
        <f t="shared" si="7"/>
        <v>Yes</v>
      </c>
    </row>
    <row r="7" spans="1:17">
      <c r="A7" s="1" t="s">
        <v>34</v>
      </c>
      <c r="B7" s="2">
        <v>62</v>
      </c>
      <c r="C7" s="2" t="s">
        <v>30</v>
      </c>
      <c r="D7" s="2">
        <v>165</v>
      </c>
      <c r="E7" s="2" t="s">
        <v>28</v>
      </c>
      <c r="F7" s="23"/>
      <c r="G7" s="4" t="str">
        <f t="shared" si="0"/>
        <v>X</v>
      </c>
      <c r="H7" s="24"/>
      <c r="I7" s="4" t="str">
        <f t="shared" si="1"/>
        <v>X</v>
      </c>
      <c r="J7" s="24"/>
      <c r="K7" s="4" t="str">
        <f t="shared" si="2"/>
        <v>X</v>
      </c>
      <c r="L7" s="24"/>
      <c r="M7" s="4" t="str">
        <f t="shared" si="3"/>
        <v>X</v>
      </c>
      <c r="N7" s="1" t="str">
        <f t="shared" si="4"/>
        <v>No</v>
      </c>
      <c r="O7" s="1" t="str">
        <f t="shared" si="5"/>
        <v>No</v>
      </c>
      <c r="P7" s="1" t="str">
        <f t="shared" si="6"/>
        <v>Yes</v>
      </c>
      <c r="Q7" s="1" t="str">
        <f t="shared" si="7"/>
        <v>No</v>
      </c>
    </row>
    <row r="8" spans="1:17">
      <c r="A8" s="1" t="s">
        <v>35</v>
      </c>
      <c r="B8" s="2">
        <v>19</v>
      </c>
      <c r="C8" s="2" t="s">
        <v>27</v>
      </c>
      <c r="D8" s="2">
        <v>240</v>
      </c>
      <c r="E8" s="2" t="s">
        <v>31</v>
      </c>
      <c r="F8" s="23"/>
      <c r="G8" s="4" t="str">
        <f t="shared" si="0"/>
        <v>X</v>
      </c>
      <c r="H8" s="24"/>
      <c r="I8" s="4" t="str">
        <f t="shared" si="1"/>
        <v>X</v>
      </c>
      <c r="J8" s="24"/>
      <c r="K8" s="4" t="str">
        <f t="shared" si="2"/>
        <v>X</v>
      </c>
      <c r="L8" s="24"/>
      <c r="M8" s="4" t="str">
        <f t="shared" si="3"/>
        <v>X</v>
      </c>
      <c r="N8" s="1" t="str">
        <f t="shared" si="4"/>
        <v>Yes</v>
      </c>
      <c r="O8" s="1" t="str">
        <f t="shared" si="5"/>
        <v>No</v>
      </c>
      <c r="P8" s="1" t="str">
        <f t="shared" si="6"/>
        <v>No</v>
      </c>
      <c r="Q8" s="1" t="str">
        <f t="shared" si="7"/>
        <v>No</v>
      </c>
    </row>
    <row r="9" spans="1:17">
      <c r="A9" s="1" t="s">
        <v>36</v>
      </c>
      <c r="B9" s="2">
        <v>52</v>
      </c>
      <c r="C9" s="2" t="s">
        <v>27</v>
      </c>
      <c r="D9" s="2">
        <v>315</v>
      </c>
      <c r="E9" s="2" t="s">
        <v>33</v>
      </c>
      <c r="F9" s="23"/>
      <c r="G9" s="4" t="str">
        <f t="shared" si="0"/>
        <v>X</v>
      </c>
      <c r="H9" s="24"/>
      <c r="I9" s="4" t="str">
        <f t="shared" si="1"/>
        <v>X</v>
      </c>
      <c r="J9" s="24"/>
      <c r="K9" s="4" t="str">
        <f t="shared" si="2"/>
        <v>X</v>
      </c>
      <c r="L9" s="24"/>
      <c r="M9" s="4" t="str">
        <f t="shared" si="3"/>
        <v>X</v>
      </c>
      <c r="N9" s="1" t="str">
        <f t="shared" si="4"/>
        <v>No</v>
      </c>
      <c r="O9" s="1" t="str">
        <f t="shared" si="5"/>
        <v>No</v>
      </c>
      <c r="P9" s="1" t="str">
        <f t="shared" si="6"/>
        <v>No</v>
      </c>
      <c r="Q9" s="1" t="str">
        <f t="shared" si="7"/>
        <v>No</v>
      </c>
    </row>
    <row r="10" spans="1:17">
      <c r="A10" s="1" t="s">
        <v>37</v>
      </c>
      <c r="B10" s="2">
        <v>31</v>
      </c>
      <c r="C10" s="2" t="s">
        <v>27</v>
      </c>
      <c r="D10" s="2">
        <v>124</v>
      </c>
      <c r="E10" s="2" t="s">
        <v>28</v>
      </c>
      <c r="F10" s="23"/>
      <c r="G10" s="4" t="str">
        <f t="shared" si="0"/>
        <v>X</v>
      </c>
      <c r="H10" s="24"/>
      <c r="I10" s="4" t="str">
        <f t="shared" si="1"/>
        <v>X</v>
      </c>
      <c r="J10" s="24"/>
      <c r="K10" s="4" t="str">
        <f t="shared" si="2"/>
        <v>X</v>
      </c>
      <c r="L10" s="24"/>
      <c r="M10" s="4" t="str">
        <f t="shared" si="3"/>
        <v>X</v>
      </c>
      <c r="N10" s="1" t="str">
        <f t="shared" si="4"/>
        <v>No</v>
      </c>
      <c r="O10" s="1" t="str">
        <f t="shared" si="5"/>
        <v>No</v>
      </c>
      <c r="P10" s="1" t="str">
        <f t="shared" si="6"/>
        <v>No</v>
      </c>
      <c r="Q10" s="1" t="str">
        <f t="shared" si="7"/>
        <v>No</v>
      </c>
    </row>
    <row r="11" spans="1:17">
      <c r="A11" s="1" t="s">
        <v>38</v>
      </c>
      <c r="B11" s="2">
        <v>62</v>
      </c>
      <c r="C11" s="2" t="s">
        <v>27</v>
      </c>
      <c r="D11" s="2">
        <v>164</v>
      </c>
      <c r="E11" s="2" t="s">
        <v>50</v>
      </c>
      <c r="F11" s="23"/>
      <c r="G11" s="4" t="str">
        <f t="shared" si="0"/>
        <v>X</v>
      </c>
      <c r="H11" s="24"/>
      <c r="I11" s="4" t="str">
        <f t="shared" si="1"/>
        <v>X</v>
      </c>
      <c r="J11" s="24"/>
      <c r="K11" s="4" t="str">
        <f t="shared" si="2"/>
        <v>X</v>
      </c>
      <c r="L11" s="24"/>
      <c r="M11" s="4" t="str">
        <f t="shared" si="3"/>
        <v>X</v>
      </c>
      <c r="N11" s="1" t="str">
        <f t="shared" si="4"/>
        <v>No</v>
      </c>
      <c r="O11" s="1" t="str">
        <f t="shared" si="5"/>
        <v>No</v>
      </c>
      <c r="P11" s="1" t="str">
        <f t="shared" si="6"/>
        <v>Yes</v>
      </c>
      <c r="Q11" s="1" t="str">
        <f t="shared" si="7"/>
        <v>No</v>
      </c>
    </row>
    <row r="12" spans="1:17">
      <c r="A12" s="1" t="s">
        <v>39</v>
      </c>
      <c r="B12" s="2">
        <v>55</v>
      </c>
      <c r="C12" s="2" t="s">
        <v>30</v>
      </c>
      <c r="D12" s="2">
        <v>147</v>
      </c>
      <c r="E12" s="2" t="s">
        <v>28</v>
      </c>
      <c r="F12" s="23"/>
      <c r="G12" s="4" t="str">
        <f t="shared" si="0"/>
        <v>X</v>
      </c>
      <c r="H12" s="24"/>
      <c r="I12" s="4" t="str">
        <f t="shared" si="1"/>
        <v>X</v>
      </c>
      <c r="J12" s="24"/>
      <c r="K12" s="4" t="str">
        <f t="shared" si="2"/>
        <v>X</v>
      </c>
      <c r="L12" s="24"/>
      <c r="M12" s="4" t="str">
        <f t="shared" si="3"/>
        <v>X</v>
      </c>
      <c r="N12" s="1" t="str">
        <f t="shared" si="4"/>
        <v>No</v>
      </c>
      <c r="O12" s="1" t="str">
        <f t="shared" si="5"/>
        <v>No</v>
      </c>
      <c r="P12" s="1" t="str">
        <f t="shared" si="6"/>
        <v>Yes</v>
      </c>
      <c r="Q12" s="1" t="str">
        <f t="shared" si="7"/>
        <v>No</v>
      </c>
    </row>
    <row r="13" spans="1:17">
      <c r="A13" s="1" t="s">
        <v>40</v>
      </c>
      <c r="B13" s="2">
        <v>40</v>
      </c>
      <c r="C13" s="2" t="s">
        <v>30</v>
      </c>
      <c r="D13" s="2">
        <v>195</v>
      </c>
      <c r="E13" s="2" t="s">
        <v>33</v>
      </c>
      <c r="F13" s="23"/>
      <c r="G13" s="4" t="str">
        <f t="shared" si="0"/>
        <v>X</v>
      </c>
      <c r="H13" s="24"/>
      <c r="I13" s="4" t="str">
        <f t="shared" si="1"/>
        <v>X</v>
      </c>
      <c r="J13" s="24"/>
      <c r="K13" s="4" t="str">
        <f t="shared" si="2"/>
        <v>X</v>
      </c>
      <c r="L13" s="24"/>
      <c r="M13" s="4" t="str">
        <f t="shared" si="3"/>
        <v>X</v>
      </c>
      <c r="N13" s="1" t="str">
        <f t="shared" si="4"/>
        <v>No</v>
      </c>
      <c r="O13" s="1" t="str">
        <f t="shared" si="5"/>
        <v>No</v>
      </c>
      <c r="P13" s="1" t="str">
        <f t="shared" si="6"/>
        <v>No</v>
      </c>
      <c r="Q13" s="1" t="str">
        <f t="shared" si="7"/>
        <v>Yes</v>
      </c>
    </row>
    <row r="14" spans="1:17">
      <c r="A14" s="1" t="s">
        <v>41</v>
      </c>
      <c r="B14" s="2">
        <v>75</v>
      </c>
      <c r="C14" s="2" t="s">
        <v>30</v>
      </c>
      <c r="D14" s="2">
        <v>114</v>
      </c>
      <c r="E14" s="2" t="s">
        <v>50</v>
      </c>
      <c r="F14" s="23"/>
      <c r="G14" s="4" t="str">
        <f t="shared" si="0"/>
        <v>X</v>
      </c>
      <c r="H14" s="24"/>
      <c r="I14" s="4" t="str">
        <f t="shared" si="1"/>
        <v>X</v>
      </c>
      <c r="J14" s="24"/>
      <c r="K14" s="4" t="str">
        <f t="shared" si="2"/>
        <v>X</v>
      </c>
      <c r="L14" s="24"/>
      <c r="M14" s="4" t="str">
        <f t="shared" si="3"/>
        <v>X</v>
      </c>
      <c r="N14" s="1" t="str">
        <f t="shared" si="4"/>
        <v>No</v>
      </c>
      <c r="O14" s="1" t="str">
        <f t="shared" si="5"/>
        <v>No</v>
      </c>
      <c r="P14" s="1" t="str">
        <f t="shared" si="6"/>
        <v>Yes</v>
      </c>
      <c r="Q14" s="1" t="str">
        <f t="shared" si="7"/>
        <v>No</v>
      </c>
    </row>
    <row r="15" spans="1:17">
      <c r="A15" s="1" t="s">
        <v>42</v>
      </c>
      <c r="B15" s="2">
        <v>20</v>
      </c>
      <c r="C15" s="2" t="s">
        <v>30</v>
      </c>
      <c r="D15" s="2">
        <v>178</v>
      </c>
      <c r="E15" s="2" t="s">
        <v>33</v>
      </c>
      <c r="F15" s="23"/>
      <c r="G15" s="4" t="str">
        <f t="shared" si="0"/>
        <v>X</v>
      </c>
      <c r="H15" s="24"/>
      <c r="I15" s="4" t="str">
        <f t="shared" si="1"/>
        <v>X</v>
      </c>
      <c r="J15" s="24"/>
      <c r="K15" s="4" t="str">
        <f t="shared" si="2"/>
        <v>X</v>
      </c>
      <c r="L15" s="24"/>
      <c r="M15" s="4" t="str">
        <f t="shared" si="3"/>
        <v>X</v>
      </c>
      <c r="N15" s="1" t="str">
        <f t="shared" si="4"/>
        <v>Yes</v>
      </c>
      <c r="O15" s="1" t="str">
        <f t="shared" si="5"/>
        <v>No</v>
      </c>
      <c r="P15" s="1" t="str">
        <f t="shared" si="6"/>
        <v>No</v>
      </c>
      <c r="Q15" s="1" t="str">
        <f t="shared" si="7"/>
        <v>Yes</v>
      </c>
    </row>
    <row r="16" spans="1:17">
      <c r="A16" s="1" t="s">
        <v>43</v>
      </c>
      <c r="B16" s="2">
        <v>49</v>
      </c>
      <c r="C16" s="2" t="s">
        <v>30</v>
      </c>
      <c r="D16" s="2">
        <v>95</v>
      </c>
      <c r="E16" s="2" t="s">
        <v>31</v>
      </c>
      <c r="F16" s="23"/>
      <c r="G16" s="4" t="str">
        <f t="shared" si="0"/>
        <v>X</v>
      </c>
      <c r="H16" s="24"/>
      <c r="I16" s="4" t="str">
        <f t="shared" si="1"/>
        <v>X</v>
      </c>
      <c r="J16" s="24"/>
      <c r="K16" s="4" t="str">
        <f t="shared" si="2"/>
        <v>X</v>
      </c>
      <c r="L16" s="24"/>
      <c r="M16" s="4" t="str">
        <f t="shared" si="3"/>
        <v>X</v>
      </c>
      <c r="N16" s="1" t="str">
        <f t="shared" si="4"/>
        <v>No</v>
      </c>
      <c r="O16" s="1" t="str">
        <f t="shared" si="5"/>
        <v>Yes</v>
      </c>
      <c r="P16" s="1" t="str">
        <f t="shared" si="6"/>
        <v>Yes</v>
      </c>
      <c r="Q16" s="1" t="str">
        <f t="shared" si="7"/>
        <v>No</v>
      </c>
    </row>
    <row r="17" spans="1:24">
      <c r="A17" s="1" t="s">
        <v>44</v>
      </c>
      <c r="B17" s="2">
        <v>47</v>
      </c>
      <c r="C17" s="2" t="s">
        <v>30</v>
      </c>
      <c r="D17" s="2">
        <v>111</v>
      </c>
      <c r="E17" s="2" t="s">
        <v>33</v>
      </c>
      <c r="F17" s="23"/>
      <c r="G17" s="4" t="str">
        <f t="shared" si="0"/>
        <v>X</v>
      </c>
      <c r="H17" s="24"/>
      <c r="I17" s="4" t="str">
        <f t="shared" si="1"/>
        <v>X</v>
      </c>
      <c r="J17" s="24"/>
      <c r="K17" s="4" t="str">
        <f t="shared" si="2"/>
        <v>X</v>
      </c>
      <c r="L17" s="24"/>
      <c r="M17" s="4" t="str">
        <f t="shared" si="3"/>
        <v>X</v>
      </c>
      <c r="N17" s="1" t="str">
        <f t="shared" si="4"/>
        <v>No</v>
      </c>
      <c r="O17" s="1" t="str">
        <f t="shared" si="5"/>
        <v>No</v>
      </c>
      <c r="P17" s="1" t="str">
        <f t="shared" si="6"/>
        <v>Yes</v>
      </c>
      <c r="Q17" s="1" t="str">
        <f t="shared" si="7"/>
        <v>Yes</v>
      </c>
    </row>
    <row r="18" spans="1:24">
      <c r="A18" s="1" t="s">
        <v>45</v>
      </c>
      <c r="B18" s="2">
        <v>26</v>
      </c>
      <c r="C18" s="2" t="s">
        <v>30</v>
      </c>
      <c r="D18" s="2">
        <v>132</v>
      </c>
      <c r="E18" s="2" t="s">
        <v>31</v>
      </c>
      <c r="F18" s="23"/>
      <c r="G18" s="4" t="str">
        <f t="shared" si="0"/>
        <v>X</v>
      </c>
      <c r="H18" s="24"/>
      <c r="I18" s="4" t="str">
        <f t="shared" si="1"/>
        <v>X</v>
      </c>
      <c r="J18" s="24"/>
      <c r="K18" s="4" t="str">
        <f t="shared" si="2"/>
        <v>X</v>
      </c>
      <c r="L18" s="24"/>
      <c r="M18" s="4" t="str">
        <f t="shared" si="3"/>
        <v>X</v>
      </c>
      <c r="N18" s="1" t="str">
        <f t="shared" si="4"/>
        <v>Yes</v>
      </c>
      <c r="O18" s="1" t="str">
        <f t="shared" si="5"/>
        <v>No</v>
      </c>
      <c r="P18" s="1" t="str">
        <f t="shared" si="6"/>
        <v>No</v>
      </c>
      <c r="Q18" s="1" t="str">
        <f t="shared" si="7"/>
        <v>No</v>
      </c>
    </row>
    <row r="19" spans="1:24">
      <c r="A19" s="1" t="s">
        <v>46</v>
      </c>
      <c r="B19" s="2">
        <v>39</v>
      </c>
      <c r="C19" s="2" t="s">
        <v>27</v>
      </c>
      <c r="D19" s="2">
        <v>109</v>
      </c>
      <c r="E19" s="2" t="s">
        <v>28</v>
      </c>
      <c r="F19" s="23"/>
      <c r="G19" s="4" t="str">
        <f t="shared" si="0"/>
        <v>X</v>
      </c>
      <c r="H19" s="24"/>
      <c r="I19" s="4" t="str">
        <f t="shared" si="1"/>
        <v>X</v>
      </c>
      <c r="J19" s="24"/>
      <c r="K19" s="4" t="str">
        <f t="shared" si="2"/>
        <v>X</v>
      </c>
      <c r="L19" s="24"/>
      <c r="M19" s="4" t="str">
        <f t="shared" si="3"/>
        <v>X</v>
      </c>
      <c r="N19" s="1" t="str">
        <f t="shared" si="4"/>
        <v>No</v>
      </c>
      <c r="O19" s="1" t="str">
        <f t="shared" si="5"/>
        <v>No</v>
      </c>
      <c r="P19" s="1" t="str">
        <f t="shared" si="6"/>
        <v>No</v>
      </c>
      <c r="Q19" s="1" t="str">
        <f t="shared" si="7"/>
        <v>No</v>
      </c>
    </row>
    <row r="20" spans="1:24">
      <c r="A20" s="1" t="s">
        <v>47</v>
      </c>
      <c r="B20" s="2">
        <v>54</v>
      </c>
      <c r="C20" s="2" t="s">
        <v>27</v>
      </c>
      <c r="D20" s="2">
        <v>315</v>
      </c>
      <c r="E20" s="2" t="s">
        <v>50</v>
      </c>
      <c r="F20" s="23"/>
      <c r="G20" s="4" t="str">
        <f t="shared" si="0"/>
        <v>X</v>
      </c>
      <c r="H20" s="24"/>
      <c r="I20" s="4" t="str">
        <f t="shared" si="1"/>
        <v>X</v>
      </c>
      <c r="J20" s="24"/>
      <c r="K20" s="4" t="str">
        <f t="shared" si="2"/>
        <v>X</v>
      </c>
      <c r="L20" s="24"/>
      <c r="M20" s="4" t="str">
        <f t="shared" si="3"/>
        <v>X</v>
      </c>
      <c r="N20" s="1" t="str">
        <f t="shared" si="4"/>
        <v>No</v>
      </c>
      <c r="O20" s="1" t="str">
        <f t="shared" si="5"/>
        <v>No</v>
      </c>
      <c r="P20" s="1" t="str">
        <f t="shared" si="6"/>
        <v>No</v>
      </c>
      <c r="Q20" s="1" t="str">
        <f t="shared" si="7"/>
        <v>No</v>
      </c>
    </row>
    <row r="21" spans="1:24">
      <c r="A21" s="1" t="s">
        <v>48</v>
      </c>
      <c r="B21" s="2">
        <v>18</v>
      </c>
      <c r="C21" s="2" t="s">
        <v>27</v>
      </c>
      <c r="D21" s="2">
        <v>215</v>
      </c>
      <c r="E21" s="2" t="s">
        <v>31</v>
      </c>
      <c r="F21" s="23"/>
      <c r="G21" s="4" t="str">
        <f t="shared" si="0"/>
        <v>X</v>
      </c>
      <c r="H21" s="24"/>
      <c r="I21" s="4" t="str">
        <f t="shared" si="1"/>
        <v>X</v>
      </c>
      <c r="J21" s="24"/>
      <c r="K21" s="4" t="str">
        <f t="shared" si="2"/>
        <v>X</v>
      </c>
      <c r="L21" s="24"/>
      <c r="M21" s="4" t="str">
        <f t="shared" si="3"/>
        <v>X</v>
      </c>
      <c r="N21" s="1" t="str">
        <f t="shared" si="4"/>
        <v>Yes</v>
      </c>
      <c r="O21" s="1" t="str">
        <f t="shared" si="5"/>
        <v>No</v>
      </c>
      <c r="P21" s="1" t="str">
        <f t="shared" si="6"/>
        <v>No</v>
      </c>
      <c r="Q21" s="1" t="str">
        <f t="shared" si="7"/>
        <v>No</v>
      </c>
    </row>
    <row r="22" spans="1:24">
      <c r="A22" s="1" t="s">
        <v>49</v>
      </c>
      <c r="B22" s="2">
        <v>33</v>
      </c>
      <c r="C22" s="2" t="s">
        <v>27</v>
      </c>
      <c r="D22" s="2">
        <v>220</v>
      </c>
      <c r="E22" s="2" t="s">
        <v>28</v>
      </c>
      <c r="F22" s="23"/>
      <c r="G22" s="4" t="str">
        <f t="shared" si="0"/>
        <v>X</v>
      </c>
      <c r="H22" s="24"/>
      <c r="I22" s="4" t="str">
        <f t="shared" si="1"/>
        <v>X</v>
      </c>
      <c r="J22" s="24"/>
      <c r="K22" s="4" t="str">
        <f t="shared" si="2"/>
        <v>X</v>
      </c>
      <c r="L22" s="24"/>
      <c r="M22" s="4" t="str">
        <f t="shared" si="3"/>
        <v>X</v>
      </c>
      <c r="N22" s="1" t="str">
        <f t="shared" si="4"/>
        <v>No</v>
      </c>
      <c r="O22" s="1" t="str">
        <f t="shared" si="5"/>
        <v>No</v>
      </c>
      <c r="P22" s="1" t="str">
        <f t="shared" si="6"/>
        <v>No</v>
      </c>
      <c r="Q22" s="1" t="str">
        <f t="shared" si="7"/>
        <v>No</v>
      </c>
    </row>
    <row r="23" spans="1:24">
      <c r="M23" s="18"/>
    </row>
    <row r="24" spans="1:24">
      <c r="A24" s="1" t="s">
        <v>109</v>
      </c>
      <c r="F24" s="5"/>
      <c r="G24" s="4" t="str">
        <f>IF(F24=N24,"√","X")</f>
        <v>X</v>
      </c>
      <c r="N24" s="1">
        <f>COUNTA(A4:A22)</f>
        <v>19</v>
      </c>
    </row>
    <row r="25" spans="1:24">
      <c r="A25" s="1" t="s">
        <v>110</v>
      </c>
      <c r="F25" s="5"/>
      <c r="G25" s="4" t="str">
        <f t="shared" ref="G25:G26" si="8">IF(F25=N25,"√","X")</f>
        <v>X</v>
      </c>
      <c r="N25" s="1">
        <f>SUM(D4:D22)</f>
        <v>3263</v>
      </c>
    </row>
    <row r="26" spans="1:24">
      <c r="A26" s="1" t="s">
        <v>111</v>
      </c>
      <c r="F26" s="5"/>
      <c r="G26" s="4" t="str">
        <f t="shared" si="8"/>
        <v>X</v>
      </c>
      <c r="N26" s="1">
        <f>MAX(B4:B22)</f>
        <v>82</v>
      </c>
    </row>
    <row r="28" spans="1:24">
      <c r="A28" s="1" t="s">
        <v>112</v>
      </c>
      <c r="D28" s="21">
        <f>76*0.25+6</f>
        <v>25</v>
      </c>
      <c r="G28" s="1"/>
      <c r="T28" s="1">
        <f>COUNTIF(G4:G22,"√")</f>
        <v>0</v>
      </c>
      <c r="U28" s="1">
        <f>COUNTIF(I4:I22,"√")</f>
        <v>0</v>
      </c>
      <c r="V28" s="1">
        <f>COUNTIF(K4:K22,"√")</f>
        <v>0</v>
      </c>
      <c r="W28" s="1">
        <f>COUNTIF(M4:M22,"√")</f>
        <v>0</v>
      </c>
      <c r="X28" s="1">
        <f>SUM(T28:W28)*0.25</f>
        <v>0</v>
      </c>
    </row>
    <row r="29" spans="1:24">
      <c r="A29" s="1" t="s">
        <v>113</v>
      </c>
      <c r="D29" s="25">
        <f>X28+X29</f>
        <v>0</v>
      </c>
      <c r="X29" s="20">
        <f>COUNTIF($G$24:$G$26,"√")*2</f>
        <v>0</v>
      </c>
    </row>
  </sheetData>
  <sheetProtection password="D01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N4" sqref="N4"/>
    </sheetView>
  </sheetViews>
  <sheetFormatPr defaultRowHeight="15"/>
  <cols>
    <col min="1" max="1" width="11.7109375" style="1" customWidth="1"/>
    <col min="2" max="4" width="9.140625" style="1"/>
    <col min="5" max="5" width="19" style="1" customWidth="1"/>
    <col min="6" max="7" width="9.140625" style="1"/>
    <col min="8" max="8" width="13.42578125" style="1" customWidth="1"/>
    <col min="9" max="14" width="9.140625" style="1"/>
    <col min="15" max="15" width="5.140625" style="1" customWidth="1"/>
    <col min="16" max="16" width="9.140625" style="1" hidden="1" customWidth="1"/>
    <col min="17" max="16384" width="9.140625" style="1"/>
  </cols>
  <sheetData>
    <row r="1" spans="1:16">
      <c r="A1" s="1" t="s">
        <v>99</v>
      </c>
    </row>
    <row r="3" spans="1:16">
      <c r="A3" s="9" t="s">
        <v>100</v>
      </c>
      <c r="B3" s="9" t="s">
        <v>101</v>
      </c>
      <c r="N3" s="1" t="s">
        <v>102</v>
      </c>
    </row>
    <row r="4" spans="1:16">
      <c r="A4" s="2">
        <v>1</v>
      </c>
      <c r="B4" s="1" t="s">
        <v>138</v>
      </c>
      <c r="N4" s="32"/>
      <c r="O4" s="4" t="str">
        <f>IF(N4=P4,"√","X")</f>
        <v>X</v>
      </c>
      <c r="P4" s="1">
        <f>60*24*365*60</f>
        <v>31536000</v>
      </c>
    </row>
    <row r="5" spans="1:16">
      <c r="A5" s="2">
        <v>2</v>
      </c>
      <c r="B5" s="1" t="s">
        <v>139</v>
      </c>
      <c r="N5" s="32"/>
      <c r="O5" s="4" t="str">
        <f t="shared" ref="O5:O10" si="0">IF(N5=P5,"√","X")</f>
        <v>X</v>
      </c>
      <c r="P5" s="1">
        <f>22*12</f>
        <v>264</v>
      </c>
    </row>
    <row r="6" spans="1:16">
      <c r="A6" s="2">
        <v>3</v>
      </c>
      <c r="B6" s="1" t="s">
        <v>140</v>
      </c>
      <c r="N6" s="33"/>
      <c r="O6" s="4" t="str">
        <f t="shared" si="0"/>
        <v>X</v>
      </c>
      <c r="P6" s="1">
        <f>7.85*37</f>
        <v>290.45</v>
      </c>
    </row>
    <row r="7" spans="1:16">
      <c r="A7" s="2">
        <v>4</v>
      </c>
      <c r="B7" s="1" t="s">
        <v>141</v>
      </c>
      <c r="N7" s="32"/>
      <c r="O7" s="4" t="str">
        <f t="shared" si="0"/>
        <v>X</v>
      </c>
      <c r="P7" s="1">
        <f>7*10*8/50</f>
        <v>11.2</v>
      </c>
    </row>
    <row r="8" spans="1:16">
      <c r="A8" s="2">
        <v>5</v>
      </c>
      <c r="B8" s="1" t="s">
        <v>142</v>
      </c>
      <c r="N8" s="15"/>
      <c r="O8" s="4" t="str">
        <f t="shared" si="0"/>
        <v>X</v>
      </c>
      <c r="P8" s="1">
        <f>1000000/8150</f>
        <v>122.69938650306749</v>
      </c>
    </row>
    <row r="9" spans="1:16">
      <c r="A9" s="2">
        <v>6</v>
      </c>
      <c r="B9" s="1" t="s">
        <v>143</v>
      </c>
      <c r="N9" s="2"/>
      <c r="O9" s="2"/>
    </row>
    <row r="10" spans="1:16">
      <c r="B10" s="1" t="s">
        <v>144</v>
      </c>
      <c r="N10" s="33"/>
      <c r="O10" s="4" t="str">
        <f t="shared" si="0"/>
        <v>X</v>
      </c>
      <c r="P10" s="19">
        <f>(12*40+12*30*1.5)*0.74</f>
        <v>754.8</v>
      </c>
    </row>
    <row r="12" spans="1:16">
      <c r="A12" s="1" t="s">
        <v>124</v>
      </c>
      <c r="D12" s="21">
        <v>18</v>
      </c>
    </row>
    <row r="13" spans="1:16">
      <c r="A13" s="1" t="s">
        <v>125</v>
      </c>
      <c r="D13" s="21">
        <f>COUNTIF($O$4:$O$10,"√")*3</f>
        <v>0</v>
      </c>
    </row>
    <row r="28" spans="2:2">
      <c r="B28" s="1">
        <v>6</v>
      </c>
    </row>
  </sheetData>
  <sheetProtection password="D01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defaultRowHeight="15"/>
  <cols>
    <col min="1" max="1" width="9" style="1" customWidth="1"/>
    <col min="2" max="2" width="14.5703125" style="1" bestFit="1" customWidth="1"/>
    <col min="3" max="3" width="13.28515625" style="1" bestFit="1" customWidth="1"/>
    <col min="4" max="4" width="9.140625" style="1"/>
    <col min="5" max="5" width="21.42578125" style="1" customWidth="1"/>
    <col min="6" max="16384" width="9.140625" style="1"/>
  </cols>
  <sheetData>
    <row r="1" spans="1:5">
      <c r="A1" s="1" t="s">
        <v>103</v>
      </c>
    </row>
    <row r="3" spans="1:5">
      <c r="A3" s="1" t="s">
        <v>105</v>
      </c>
      <c r="B3" s="1" t="s">
        <v>104</v>
      </c>
      <c r="C3" s="1" t="s">
        <v>106</v>
      </c>
    </row>
    <row r="4" spans="1:5">
      <c r="A4" s="2">
        <v>1</v>
      </c>
      <c r="B4" s="2">
        <f>Part1!E28</f>
        <v>14</v>
      </c>
      <c r="C4" s="27">
        <f>Part1!E29</f>
        <v>0</v>
      </c>
    </row>
    <row r="5" spans="1:5">
      <c r="A5" s="2">
        <v>2</v>
      </c>
      <c r="B5" s="2">
        <f>Part2!D27</f>
        <v>6</v>
      </c>
      <c r="C5" s="27">
        <f>Part2!D28</f>
        <v>0</v>
      </c>
    </row>
    <row r="6" spans="1:5">
      <c r="A6" s="2">
        <v>3</v>
      </c>
      <c r="B6" s="2">
        <f>Part3!B11</f>
        <v>10</v>
      </c>
      <c r="C6" s="27">
        <f>Part3!B12</f>
        <v>0</v>
      </c>
    </row>
    <row r="7" spans="1:5">
      <c r="A7" s="2">
        <v>4</v>
      </c>
      <c r="B7" s="2">
        <f>Part4!B15</f>
        <v>15</v>
      </c>
      <c r="C7" s="27">
        <f>Part4!B16</f>
        <v>0</v>
      </c>
    </row>
    <row r="8" spans="1:5">
      <c r="A8" s="2">
        <v>5</v>
      </c>
      <c r="B8" s="2">
        <f>Part5!B14</f>
        <v>12</v>
      </c>
      <c r="C8" s="27">
        <f>Part5!B15</f>
        <v>0</v>
      </c>
      <c r="E8" s="28"/>
    </row>
    <row r="9" spans="1:5">
      <c r="A9" s="2">
        <v>6</v>
      </c>
      <c r="B9" s="2">
        <f>Part6!D28</f>
        <v>25</v>
      </c>
      <c r="C9" s="27">
        <f>Part6!D29</f>
        <v>0</v>
      </c>
      <c r="E9" s="29"/>
    </row>
    <row r="10" spans="1:5">
      <c r="A10" s="2">
        <v>7</v>
      </c>
      <c r="B10" s="2">
        <f>Part7!D12</f>
        <v>18</v>
      </c>
      <c r="C10" s="27">
        <f>Part7!D13</f>
        <v>0</v>
      </c>
      <c r="E10" s="28"/>
    </row>
    <row r="11" spans="1:5">
      <c r="B11" s="2"/>
      <c r="C11" s="2"/>
      <c r="E11" s="17"/>
    </row>
    <row r="12" spans="1:5">
      <c r="A12" s="1" t="s">
        <v>107</v>
      </c>
      <c r="B12" s="30">
        <f>SUM(B4:B10)</f>
        <v>100</v>
      </c>
      <c r="C12" s="30">
        <f>SUM(C4:C10)</f>
        <v>0</v>
      </c>
    </row>
    <row r="13" spans="1:5">
      <c r="A13" s="1" t="s">
        <v>108</v>
      </c>
      <c r="B13" s="31">
        <f>C12/B12</f>
        <v>0</v>
      </c>
      <c r="C13" s="18"/>
    </row>
    <row r="14" spans="1:5">
      <c r="B14" s="2"/>
      <c r="C14" s="2"/>
    </row>
  </sheetData>
  <sheetProtection password="D01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Part1</vt:lpstr>
      <vt:lpstr>Part2</vt:lpstr>
      <vt:lpstr>Part3</vt:lpstr>
      <vt:lpstr>Part4</vt:lpstr>
      <vt:lpstr>Part5</vt:lpstr>
      <vt:lpstr>Part6</vt:lpstr>
      <vt:lpstr>Part7</vt:lpstr>
      <vt:lpstr>Results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Dixon</dc:creator>
  <cp:lastModifiedBy>Bill Dixon</cp:lastModifiedBy>
  <dcterms:created xsi:type="dcterms:W3CDTF">2013-10-24T14:57:35Z</dcterms:created>
  <dcterms:modified xsi:type="dcterms:W3CDTF">2013-10-29T14:38:14Z</dcterms:modified>
</cp:coreProperties>
</file>